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demSC\D\Projetos\Projetos 2025\FEHIDRO 2025\Complementação I - FEHIDRO\Arquivos Finais\"/>
    </mc:Choice>
  </mc:AlternateContent>
  <bookViews>
    <workbookView xWindow="0" yWindow="0" windowWidth="28800" windowHeight="12090"/>
  </bookViews>
  <sheets>
    <sheet name="Planilha Orçamentari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" l="1"/>
  <c r="H41" i="1"/>
  <c r="K40" i="1"/>
  <c r="I40" i="1" s="1"/>
  <c r="K38" i="1"/>
  <c r="I38" i="1" s="1"/>
  <c r="K37" i="1"/>
  <c r="I37" i="1" s="1"/>
  <c r="K36" i="1"/>
  <c r="I36" i="1" s="1"/>
  <c r="K34" i="1"/>
  <c r="I34" i="1" s="1"/>
  <c r="K33" i="1"/>
  <c r="I33" i="1" s="1"/>
  <c r="K32" i="1"/>
  <c r="I32" i="1"/>
  <c r="K31" i="1"/>
  <c r="I31" i="1" s="1"/>
  <c r="K29" i="1"/>
  <c r="I29" i="1" s="1"/>
  <c r="K28" i="1"/>
  <c r="I28" i="1"/>
  <c r="K26" i="1"/>
  <c r="I26" i="1" s="1"/>
  <c r="K25" i="1"/>
  <c r="I25" i="1" s="1"/>
  <c r="K24" i="1"/>
  <c r="I24" i="1" s="1"/>
  <c r="K23" i="1"/>
  <c r="I23" i="1" s="1"/>
  <c r="K21" i="1"/>
  <c r="I21" i="1" s="1"/>
  <c r="K20" i="1"/>
  <c r="I20" i="1" s="1"/>
  <c r="K19" i="1"/>
  <c r="I19" i="1" s="1"/>
  <c r="K18" i="1"/>
  <c r="I18" i="1" s="1"/>
  <c r="K16" i="1"/>
  <c r="I16" i="1" s="1"/>
  <c r="K15" i="1"/>
  <c r="I15" i="1" s="1"/>
  <c r="K13" i="1"/>
  <c r="I13" i="1" s="1"/>
  <c r="K12" i="1"/>
  <c r="I12" i="1" s="1"/>
  <c r="K11" i="1"/>
  <c r="I11" i="1" s="1"/>
  <c r="K10" i="1"/>
  <c r="I10" i="1"/>
  <c r="K9" i="1"/>
  <c r="I9" i="1" s="1"/>
  <c r="K7" i="1"/>
  <c r="I7" i="1" s="1"/>
  <c r="K6" i="1"/>
  <c r="I6" i="1" s="1"/>
  <c r="K5" i="1"/>
  <c r="I5" i="1" s="1"/>
  <c r="K4" i="1"/>
  <c r="I4" i="1" s="1"/>
  <c r="K35" i="1" l="1"/>
  <c r="K27" i="1"/>
  <c r="K8" i="1"/>
  <c r="I41" i="1"/>
  <c r="K17" i="1"/>
  <c r="K30" i="1"/>
  <c r="K22" i="1" l="1"/>
  <c r="K14" i="1"/>
  <c r="K39" i="1"/>
  <c r="K3" i="1"/>
  <c r="K41" i="1" l="1"/>
</calcChain>
</file>

<file path=xl/sharedStrings.xml><?xml version="1.0" encoding="utf-8"?>
<sst xmlns="http://schemas.openxmlformats.org/spreadsheetml/2006/main" count="161" uniqueCount="113">
  <si>
    <t>Ordem</t>
  </si>
  <si>
    <t>Descrição Item</t>
  </si>
  <si>
    <t>Unidade</t>
  </si>
  <si>
    <t>Quantidade</t>
  </si>
  <si>
    <t>Valor Unitario</t>
  </si>
  <si>
    <t>Valor Contrapartida</t>
  </si>
  <si>
    <t>Valor Outras Fontes</t>
  </si>
  <si>
    <t>Valor Total</t>
  </si>
  <si>
    <t>Valor FEHIDRO</t>
  </si>
  <si>
    <t>obs:</t>
  </si>
  <si>
    <t>* Permite cadastrar apenas item e subitem
* Utilizar apenas duas casas decimais nas células de valores</t>
  </si>
  <si>
    <t>1.0</t>
  </si>
  <si>
    <t>SERVIÇOS PRELIMINARES</t>
  </si>
  <si>
    <t>1.1</t>
  </si>
  <si>
    <t>1.2</t>
  </si>
  <si>
    <t>1.3</t>
  </si>
  <si>
    <t>1.4</t>
  </si>
  <si>
    <t>LOCAÇÃO DE CONTAINER TIPO DEPÓSITO - ÁREA MÍNIMA DE 13,80 M²</t>
  </si>
  <si>
    <t>BANHEIRO QUÍMICO MODELO STANDARD, COM MANUTENÇÃO CONFORME EXIGÊNCIAS DA CETESB</t>
  </si>
  <si>
    <t xml:space="preserve">LOCAÇÃO DE REDE DE CANALIZAÇÃO </t>
  </si>
  <si>
    <t>m²</t>
  </si>
  <si>
    <t>mês</t>
  </si>
  <si>
    <t>m</t>
  </si>
  <si>
    <t>2.0</t>
  </si>
  <si>
    <t>2.1</t>
  </si>
  <si>
    <t>2.2</t>
  </si>
  <si>
    <t>2.3</t>
  </si>
  <si>
    <t>2.4</t>
  </si>
  <si>
    <t>ESCAVAÇÃO E CARGA MECANIZADA EM SOLO BREJOSO OU TURFA</t>
  </si>
  <si>
    <t>m³</t>
  </si>
  <si>
    <t>m³/km</t>
  </si>
  <si>
    <t>3.0</t>
  </si>
  <si>
    <t>3.1</t>
  </si>
  <si>
    <t>3.2</t>
  </si>
  <si>
    <t>4.0</t>
  </si>
  <si>
    <t>4.1</t>
  </si>
  <si>
    <t>4.2</t>
  </si>
  <si>
    <t>4.3</t>
  </si>
  <si>
    <t>4.4</t>
  </si>
  <si>
    <t>5.0</t>
  </si>
  <si>
    <t>BASE - PEDRA RACHÃO</t>
  </si>
  <si>
    <t>5.1</t>
  </si>
  <si>
    <t>5.2</t>
  </si>
  <si>
    <t>6.0</t>
  </si>
  <si>
    <t>ADUELA - TRECHO I</t>
  </si>
  <si>
    <t>6.1</t>
  </si>
  <si>
    <t>GUINDASTE HIDRÁULICO AUTOPROPELIDO, COM LANÇA TELESCÓPICA 28,80 M, CAPACIDADE MÁXIMA 30 T, POTÊNCIA 97 KW, TRAÇÃO 4 X 4 - CHP DIURNO. AF_11/2014</t>
  </si>
  <si>
    <t>GUINDASTE HIDRÁULICO AUTOPROPELIDO, COM LANÇA TELESCÓPICA 28,80 M, CAPACIDADE MÁXIMA 30 T, POTÊNCIA 97 KW, TRAÇÃO 4 X 4 - CHI DIURNO. AF_11/2014</t>
  </si>
  <si>
    <t>ADUELA/ GALERIA FECHADA PRE-MOLDADA DE CONCRETO ARMADO, SECAO QUADRANGULAR INTERNA DE 3,50 X 2,50 M (L X A), MISULA DE 20 X 20 CM, C = 1,00 M, ESPESSURA MIN = 20 CM, TB-45 E FCK DO CONCRETO = 30 MPA FORNECIMENTO E ASSENTAMENTO. AF_01/2023</t>
  </si>
  <si>
    <t>Hh</t>
  </si>
  <si>
    <t>7.0</t>
  </si>
  <si>
    <t>ADUELA - TRECHO II</t>
  </si>
  <si>
    <t>ADUELA/ GALERIA ABERTA PRE-MOLDADA DE CONCRETO ARMADO, SECAO QUADRANGULAR INTERNA DE 3,50 X 2,50 M (L X A), MISULA DE 20 X 20 CM, C = 1,00 M, ESPESSURA MIN = 20 CM, TB-45 E FCK DO CONCRETO = 30 MPA FORNECIMENTO E ASSENTAMENTO. AF_01/2023</t>
  </si>
  <si>
    <t>7.1</t>
  </si>
  <si>
    <t>7.2</t>
  </si>
  <si>
    <t>7.3</t>
  </si>
  <si>
    <t>8.0</t>
  </si>
  <si>
    <t>8.1</t>
  </si>
  <si>
    <t>8.2</t>
  </si>
  <si>
    <t>9.0</t>
  </si>
  <si>
    <t>ESTRUTURA DE CONCRETO</t>
  </si>
  <si>
    <t>9.1</t>
  </si>
  <si>
    <t>MONTAGEM E DESMONTAGEM DE FÔRMA DE PILARES RETANGULARES E ESTRUTURAS SIMILARES, PÉ-DIREITO SIMPLES, EM CHAPA DE MADEIRA COMPENSADA PLASTIFICADA, 18 UTILIZAÇÕES. AF_09/2020</t>
  </si>
  <si>
    <t>ARMAÇÃO DE LAJE DE ESTRUTURA CONVENCIONAL DE CONCRETO ARMADO UTILIZANDO AÇO CA-50 DE 12,5 MM - MONTAGEM. AF_06/2022</t>
  </si>
  <si>
    <t>ARMAÇÃO DE LAJE DE ESTRUTURA CONVENCIONAL DE CONCRETO ARMADO UTILIZANDO AÇO CA-50 DE 6,3 MM - MONTAGEM. AF_06/2022</t>
  </si>
  <si>
    <t>kg</t>
  </si>
  <si>
    <t>TOTAL</t>
  </si>
  <si>
    <t>Wilhen Carmelo Salles Kuchta</t>
  </si>
  <si>
    <t>Engenheiro Civil - CREA-SP 5070204438</t>
  </si>
  <si>
    <t>Prefeitura Municipal de Itararé</t>
  </si>
  <si>
    <t xml:space="preserve">CORTE / LIMPEZA / REMOÇÕES </t>
  </si>
  <si>
    <t>unid</t>
  </si>
  <si>
    <t>5.3</t>
  </si>
  <si>
    <t>5.4</t>
  </si>
  <si>
    <t>PROLONGAMENTO DE REDE DE DRENAGEM</t>
  </si>
  <si>
    <t>7.4</t>
  </si>
  <si>
    <t>DRENO BARBACÃ, DN 50 MM, COM MATERIAL DRENANTE. AF_07/2021</t>
  </si>
  <si>
    <t>DEMOLIÇÃO DE PILARES E VIGAS EM CONCRETO ARMADO, DE FORMA MECANIZADA COM MARTELETE, SEM REAPROVEITAMENTO. AF_09/2023</t>
  </si>
  <si>
    <t>PLANTIO DE GRAMA ESMERALDA OU SÃO CARLOS OU CURITIBANA, EM PLACAS. AF_07/2024</t>
  </si>
  <si>
    <t>ATERRO</t>
  </si>
  <si>
    <t xml:space="preserve">PLANTIO DE GRAMA  </t>
  </si>
  <si>
    <t>Referência</t>
  </si>
  <si>
    <t>Código</t>
  </si>
  <si>
    <t>SINAPI</t>
  </si>
  <si>
    <t>02.02.150</t>
  </si>
  <si>
    <t>CDHU</t>
  </si>
  <si>
    <t>02.01.180</t>
  </si>
  <si>
    <t>02.10.040</t>
  </si>
  <si>
    <t>07.05.010</t>
  </si>
  <si>
    <t>03.13.04</t>
  </si>
  <si>
    <t>SUDECAP</t>
  </si>
  <si>
    <t>-</t>
  </si>
  <si>
    <t>ORÇAMENTO</t>
  </si>
  <si>
    <t>CONCRETAGEM DE EDIFICAÇÕES (PAREDES E LAJES) FEITAS COM SISTEMA DE FÔRMAS MANUSEÁVEIS, COM CONCRETO USINADO AUTOADENSÁVEL FCK 25 MPA - LANÇAMENTO E ACABAMENTO. AF_09/2024</t>
  </si>
  <si>
    <t>FORNECIMENTO E INSTALAÇÃO DE PLACA DE OBRA COM CHAPA GALVANIZADA E ESTRUTURA DE MADEIRA. AF_03/2022_PS (3X8 M)</t>
  </si>
  <si>
    <t>ESCAVAÇÃO VERTICAL PARA INFRAESTRUTURA, COM CARGA, DESCARGA E TRANSPORTE DE SOLO DE 1ª CATEGORIA, COM ESCAVADEIRA HIDRÁULICA (CAÇAMBA: 1,2 M³ / 155 HP), FROTA DE 3 CAMINHÕES BASCULANTES DE 18 M³, DMT ATÉ 1 KM E VELOCIDADE MÉDIA14 KM/H. AF_05/2020</t>
  </si>
  <si>
    <t>CARGA MECANIZADA (CARGA DO MATERIAL NO BOTA-FORA)</t>
  </si>
  <si>
    <t>AGETOP CIVIL</t>
  </si>
  <si>
    <t>2.5</t>
  </si>
  <si>
    <t>TRANSPORTE DE MATERIAL DE QUALQUER NATUREZA, DMT &gt; 5KM (TRANSPORTE DO BOTA-FORA ATÉ A ÁREA DE DESTINAÇÃO DO MATERIAL)</t>
  </si>
  <si>
    <t>TUBO DE CONCRETO (PA-2), DN= 500 MM (TUBULAÇÃO DE SERVIÇO)</t>
  </si>
  <si>
    <t>46.12.300</t>
  </si>
  <si>
    <t>ESTABILIZAÇÃO DE SOLO COM BAIXA CAPACIDADE DE SUPORTE COM RACHÃO</t>
  </si>
  <si>
    <t>AGETOP RODOVIARIA</t>
  </si>
  <si>
    <t>TUBO DE CONCRETO PARA REDES COLETORAS DE ÁGUAS PLUVIAIS, DIÂMETRO DE 600 MM, JUNTA RÍGIDA, INSTALADO EM LOCAL COM BAIXO NÍVEL DE INTERFERÊNCIAS - FORNECIMENTO E ASSENTAMENTO. AF_03/2024</t>
  </si>
  <si>
    <t>6.2</t>
  </si>
  <si>
    <t>DEMOLIÇÃO DE LAJES, EM CONCRETO ARMADO, DE FORMA MECANIZADA COM MARTELETE, SEM REAPROVEITAMENTO (PERFURAÇÃO NA ADUELA PARA INSTALAÇÃO DO TUBO) AF_09/2023</t>
  </si>
  <si>
    <t>ATERRO MECANIZADO DE VALA COM RETROESCAVADEIRA (CAPACIDADE DA CAÇAMBA DA RETRO: 0,26 M³ / POTÊNCIA: 88 HP), LARGURA ATÉ 1,5 M, PROFUNDIDADE DE 1,5 A 3,0 M, COM SOLO ARGILO-ARENOSO. AF_08/2023</t>
  </si>
  <si>
    <t>CARGA MECANIZADA (CARGA DO MATERIAL NA JAZIDA)</t>
  </si>
  <si>
    <t>8.3</t>
  </si>
  <si>
    <t>TRANSPORTE DE MATERIAL DE QUALQUER NATUREZA, 2KM &lt; DMT &lt;= 5KM (JAZIDA ATÉ A OBRA)</t>
  </si>
  <si>
    <t>03.13.03</t>
  </si>
  <si>
    <t>ART: 2620251084956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</si>
</sst>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6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rgb="FF5983B0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 applyProtection="1"/>
    <xf numFmtId="0" fontId="0" fillId="2" borderId="0" xfId="0" applyNumberFormat="1" applyFont="1" applyFill="1" applyProtection="1"/>
    <xf numFmtId="0" fontId="1" fillId="2" borderId="1" xfId="0" applyNumberFormat="1" applyFont="1" applyFill="1" applyBorder="1" applyAlignment="1" applyProtection="1">
      <alignment horizontal="center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164" fontId="0" fillId="4" borderId="1" xfId="0" applyNumberFormat="1" applyFont="1" applyFill="1" applyBorder="1" applyProtection="1"/>
    <xf numFmtId="0" fontId="4" fillId="0" borderId="6" xfId="0" applyFont="1" applyFill="1" applyBorder="1" applyAlignment="1" applyProtection="1">
      <alignment horizontal="center" vertical="center"/>
      <protection locked="0"/>
    </xf>
    <xf numFmtId="164" fontId="0" fillId="2" borderId="1" xfId="0" applyNumberFormat="1" applyFont="1" applyFill="1" applyBorder="1" applyAlignment="1" applyProtection="1">
      <alignment horizontal="center" vertical="center"/>
    </xf>
    <xf numFmtId="0" fontId="0" fillId="4" borderId="2" xfId="0" applyNumberFormat="1" applyFont="1" applyFill="1" applyBorder="1" applyAlignment="1" applyProtection="1">
      <alignment horizontal="center" vertical="center"/>
    </xf>
    <xf numFmtId="2" fontId="0" fillId="4" borderId="1" xfId="0" applyNumberFormat="1" applyFont="1" applyFill="1" applyBorder="1" applyAlignment="1" applyProtection="1">
      <alignment horizontal="center" vertical="center"/>
    </xf>
    <xf numFmtId="164" fontId="0" fillId="4" borderId="1" xfId="0" applyNumberFormat="1" applyFont="1" applyFill="1" applyBorder="1" applyAlignment="1" applyProtection="1">
      <alignment horizontal="center" vertical="center"/>
    </xf>
    <xf numFmtId="164" fontId="2" fillId="4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164" fontId="0" fillId="2" borderId="0" xfId="0" applyNumberFormat="1" applyFont="1" applyFill="1" applyProtection="1"/>
    <xf numFmtId="0" fontId="4" fillId="0" borderId="2" xfId="0" applyFont="1" applyFill="1" applyBorder="1" applyAlignment="1" applyProtection="1">
      <alignment horizontal="left" vertical="center" wrapText="1"/>
      <protection hidden="1"/>
    </xf>
    <xf numFmtId="0" fontId="4" fillId="0" borderId="9" xfId="0" applyFont="1" applyFill="1" applyBorder="1" applyAlignment="1" applyProtection="1">
      <alignment horizontal="left" vertical="center" wrapText="1"/>
      <protection hidden="1"/>
    </xf>
    <xf numFmtId="0" fontId="4" fillId="0" borderId="10" xfId="0" applyFont="1" applyFill="1" applyBorder="1" applyAlignment="1" applyProtection="1">
      <alignment horizontal="left" vertical="center" wrapText="1"/>
      <protection hidden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2" borderId="0" xfId="0" applyNumberFormat="1" applyFont="1" applyFill="1" applyAlignment="1" applyProtection="1">
      <alignment horizontal="center" vertical="center"/>
    </xf>
    <xf numFmtId="164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2" fontId="0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2" fillId="4" borderId="2" xfId="0" applyNumberFormat="1" applyFont="1" applyFill="1" applyBorder="1" applyAlignment="1" applyProtection="1"/>
    <xf numFmtId="0" fontId="0" fillId="4" borderId="7" xfId="0" applyNumberFormat="1" applyFont="1" applyFill="1" applyBorder="1" applyAlignment="1" applyProtection="1"/>
    <xf numFmtId="0" fontId="1" fillId="2" borderId="0" xfId="0" applyNumberFormat="1" applyFont="1" applyFill="1" applyAlignment="1" applyProtection="1">
      <alignment horizontal="center"/>
    </xf>
    <xf numFmtId="0" fontId="2" fillId="2" borderId="0" xfId="0" applyNumberFormat="1" applyFont="1" applyFill="1" applyAlignment="1" applyProtection="1">
      <alignment horizontal="center"/>
    </xf>
    <xf numFmtId="0" fontId="0" fillId="2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zoomScale="70" zoomScaleNormal="70" workbookViewId="0">
      <selection activeCell="H45" sqref="H45"/>
    </sheetView>
  </sheetViews>
  <sheetFormatPr defaultRowHeight="15" x14ac:dyDescent="0.25"/>
  <cols>
    <col min="1" max="1" width="8" style="1" customWidth="1"/>
    <col min="2" max="2" width="83" style="1" customWidth="1"/>
    <col min="3" max="3" width="14.7109375" style="36" customWidth="1"/>
    <col min="4" max="4" width="12.140625" style="36" customWidth="1"/>
    <col min="5" max="5" width="16" style="1" customWidth="1"/>
    <col min="6" max="6" width="16.42578125" style="1" customWidth="1"/>
    <col min="7" max="7" width="18.42578125" style="1" customWidth="1"/>
    <col min="8" max="8" width="20.7109375" style="1" hidden="1" customWidth="1"/>
    <col min="9" max="9" width="24" style="1" hidden="1" customWidth="1"/>
    <col min="10" max="10" width="22" style="1" hidden="1" customWidth="1"/>
    <col min="11" max="11" width="20.140625" style="1" customWidth="1"/>
    <col min="12" max="12" width="11.85546875" style="1" bestFit="1" customWidth="1"/>
    <col min="13" max="16384" width="9.140625" style="1"/>
  </cols>
  <sheetData>
    <row r="1" spans="1:12" ht="51" customHeight="1" x14ac:dyDescent="0.25">
      <c r="A1" s="4" t="s">
        <v>9</v>
      </c>
      <c r="B1" s="3" t="s">
        <v>10</v>
      </c>
      <c r="C1" s="29"/>
      <c r="D1" s="29"/>
    </row>
    <row r="2" spans="1:12" ht="33.950000000000003" customHeight="1" x14ac:dyDescent="0.25">
      <c r="A2" s="2" t="s">
        <v>0</v>
      </c>
      <c r="B2" s="2" t="s">
        <v>1</v>
      </c>
      <c r="C2" s="4" t="s">
        <v>81</v>
      </c>
      <c r="D2" s="4" t="s">
        <v>82</v>
      </c>
      <c r="E2" s="4" t="s">
        <v>2</v>
      </c>
      <c r="F2" s="4" t="s">
        <v>3</v>
      </c>
      <c r="G2" s="4" t="s">
        <v>4</v>
      </c>
      <c r="H2" s="4" t="s">
        <v>8</v>
      </c>
      <c r="I2" s="4" t="s">
        <v>5</v>
      </c>
      <c r="J2" s="4" t="s">
        <v>6</v>
      </c>
      <c r="K2" s="4" t="s">
        <v>7</v>
      </c>
    </row>
    <row r="3" spans="1:12" x14ac:dyDescent="0.25">
      <c r="A3" s="5" t="s">
        <v>11</v>
      </c>
      <c r="B3" s="6" t="s">
        <v>12</v>
      </c>
      <c r="C3" s="30"/>
      <c r="D3" s="30"/>
      <c r="E3" s="18"/>
      <c r="F3" s="19"/>
      <c r="G3" s="20"/>
      <c r="H3" s="20"/>
      <c r="I3" s="20"/>
      <c r="J3" s="20"/>
      <c r="K3" s="20">
        <f>SUM(K4:K7)</f>
        <v>0</v>
      </c>
    </row>
    <row r="4" spans="1:12" ht="63" customHeight="1" x14ac:dyDescent="0.25">
      <c r="A4" s="7" t="s">
        <v>13</v>
      </c>
      <c r="B4" s="27" t="s">
        <v>94</v>
      </c>
      <c r="C4" s="31" t="s">
        <v>83</v>
      </c>
      <c r="D4" s="32">
        <v>103689</v>
      </c>
      <c r="E4" s="10" t="s">
        <v>20</v>
      </c>
      <c r="F4" s="12">
        <v>24</v>
      </c>
      <c r="G4" s="37">
        <v>0</v>
      </c>
      <c r="H4" s="37">
        <v>0</v>
      </c>
      <c r="I4" s="37">
        <f>K4-H4</f>
        <v>0</v>
      </c>
      <c r="J4" s="17">
        <v>0</v>
      </c>
      <c r="K4" s="17">
        <f>F4*G4</f>
        <v>0</v>
      </c>
    </row>
    <row r="5" spans="1:12" ht="27" x14ac:dyDescent="0.25">
      <c r="A5" s="8" t="s">
        <v>14</v>
      </c>
      <c r="B5" s="23" t="s">
        <v>17</v>
      </c>
      <c r="C5" s="34" t="s">
        <v>85</v>
      </c>
      <c r="D5" s="34" t="s">
        <v>84</v>
      </c>
      <c r="E5" s="38" t="s">
        <v>21</v>
      </c>
      <c r="F5" s="13">
        <v>5</v>
      </c>
      <c r="G5" s="37">
        <v>0</v>
      </c>
      <c r="H5" s="37">
        <v>0</v>
      </c>
      <c r="I5" s="37">
        <f t="shared" ref="I5:I7" si="0">K5-H5</f>
        <v>0</v>
      </c>
      <c r="J5" s="17">
        <v>1</v>
      </c>
      <c r="K5" s="17">
        <f t="shared" ref="K5:K7" si="1">F5*G5</f>
        <v>0</v>
      </c>
      <c r="L5" s="25"/>
    </row>
    <row r="6" spans="1:12" ht="27" x14ac:dyDescent="0.25">
      <c r="A6" s="8" t="s">
        <v>15</v>
      </c>
      <c r="B6" s="24" t="s">
        <v>18</v>
      </c>
      <c r="C6" s="35" t="s">
        <v>85</v>
      </c>
      <c r="D6" s="35" t="s">
        <v>86</v>
      </c>
      <c r="E6" s="11" t="s">
        <v>21</v>
      </c>
      <c r="F6" s="13">
        <v>5</v>
      </c>
      <c r="G6" s="37">
        <v>0</v>
      </c>
      <c r="H6" s="37">
        <v>0</v>
      </c>
      <c r="I6" s="37">
        <f t="shared" si="0"/>
        <v>0</v>
      </c>
      <c r="J6" s="17">
        <v>2</v>
      </c>
      <c r="K6" s="17">
        <f t="shared" si="1"/>
        <v>0</v>
      </c>
    </row>
    <row r="7" spans="1:12" x14ac:dyDescent="0.25">
      <c r="A7" s="9" t="s">
        <v>16</v>
      </c>
      <c r="B7" s="23" t="s">
        <v>19</v>
      </c>
      <c r="C7" s="34" t="s">
        <v>85</v>
      </c>
      <c r="D7" s="34" t="s">
        <v>87</v>
      </c>
      <c r="E7" s="10" t="s">
        <v>22</v>
      </c>
      <c r="F7" s="14">
        <v>141.5</v>
      </c>
      <c r="G7" s="37">
        <v>0</v>
      </c>
      <c r="H7" s="37">
        <v>0</v>
      </c>
      <c r="I7" s="37">
        <f t="shared" si="0"/>
        <v>0</v>
      </c>
      <c r="J7" s="17">
        <v>3</v>
      </c>
      <c r="K7" s="17">
        <f t="shared" si="1"/>
        <v>0</v>
      </c>
    </row>
    <row r="8" spans="1:12" x14ac:dyDescent="0.25">
      <c r="A8" s="5" t="s">
        <v>23</v>
      </c>
      <c r="B8" s="6" t="s">
        <v>70</v>
      </c>
      <c r="C8" s="30"/>
      <c r="D8" s="30"/>
      <c r="E8" s="18"/>
      <c r="F8" s="19"/>
      <c r="G8" s="20"/>
      <c r="H8" s="20"/>
      <c r="I8" s="20"/>
      <c r="J8" s="20"/>
      <c r="K8" s="20">
        <f>SUM(K9:K13)</f>
        <v>0</v>
      </c>
    </row>
    <row r="9" spans="1:12" ht="81" x14ac:dyDescent="0.25">
      <c r="A9" s="16" t="s">
        <v>24</v>
      </c>
      <c r="B9" s="28" t="s">
        <v>95</v>
      </c>
      <c r="C9" s="31" t="s">
        <v>83</v>
      </c>
      <c r="D9" s="31">
        <v>101233</v>
      </c>
      <c r="E9" s="10" t="s">
        <v>29</v>
      </c>
      <c r="F9" s="13">
        <v>353.75</v>
      </c>
      <c r="G9" s="37">
        <v>0</v>
      </c>
      <c r="H9" s="37">
        <v>0</v>
      </c>
      <c r="I9" s="37">
        <f t="shared" ref="I9:I13" si="2">K9-H9</f>
        <v>0</v>
      </c>
      <c r="J9" s="17">
        <v>0</v>
      </c>
      <c r="K9" s="17">
        <f>F9*G9</f>
        <v>0</v>
      </c>
    </row>
    <row r="10" spans="1:12" ht="27" x14ac:dyDescent="0.25">
      <c r="A10" s="16" t="s">
        <v>25</v>
      </c>
      <c r="B10" s="27" t="s">
        <v>28</v>
      </c>
      <c r="C10" s="31" t="s">
        <v>85</v>
      </c>
      <c r="D10" s="31" t="s">
        <v>88</v>
      </c>
      <c r="E10" s="10" t="s">
        <v>29</v>
      </c>
      <c r="F10" s="12">
        <v>1061.25</v>
      </c>
      <c r="G10" s="37">
        <v>0</v>
      </c>
      <c r="H10" s="37">
        <v>0</v>
      </c>
      <c r="I10" s="37">
        <f t="shared" si="2"/>
        <v>0</v>
      </c>
      <c r="J10" s="17">
        <v>0</v>
      </c>
      <c r="K10" s="17">
        <f t="shared" ref="K10:K13" si="3">F10*G10</f>
        <v>0</v>
      </c>
    </row>
    <row r="11" spans="1:12" ht="40.5" x14ac:dyDescent="0.25">
      <c r="A11" s="16" t="s">
        <v>26</v>
      </c>
      <c r="B11" s="28" t="s">
        <v>77</v>
      </c>
      <c r="C11" s="31" t="s">
        <v>83</v>
      </c>
      <c r="D11" s="31">
        <v>97627</v>
      </c>
      <c r="E11" s="39" t="s">
        <v>29</v>
      </c>
      <c r="F11" s="13">
        <v>15</v>
      </c>
      <c r="G11" s="37">
        <v>0</v>
      </c>
      <c r="H11" s="37">
        <v>0</v>
      </c>
      <c r="I11" s="37">
        <f t="shared" si="2"/>
        <v>0</v>
      </c>
      <c r="J11" s="17">
        <v>0</v>
      </c>
      <c r="K11" s="17">
        <f t="shared" si="3"/>
        <v>0</v>
      </c>
    </row>
    <row r="12" spans="1:12" ht="27" x14ac:dyDescent="0.25">
      <c r="A12" s="16" t="s">
        <v>27</v>
      </c>
      <c r="B12" s="28" t="s">
        <v>96</v>
      </c>
      <c r="C12" s="31" t="s">
        <v>97</v>
      </c>
      <c r="D12" s="31">
        <v>41005</v>
      </c>
      <c r="E12" s="39" t="s">
        <v>29</v>
      </c>
      <c r="F12" s="13">
        <v>1430</v>
      </c>
      <c r="G12" s="37">
        <v>0</v>
      </c>
      <c r="H12" s="37">
        <v>0</v>
      </c>
      <c r="I12" s="37">
        <f t="shared" si="2"/>
        <v>0</v>
      </c>
      <c r="J12" s="17">
        <v>0</v>
      </c>
      <c r="K12" s="17">
        <f t="shared" si="3"/>
        <v>0</v>
      </c>
    </row>
    <row r="13" spans="1:12" ht="40.5" x14ac:dyDescent="0.25">
      <c r="A13" s="16" t="s">
        <v>98</v>
      </c>
      <c r="B13" s="28" t="s">
        <v>99</v>
      </c>
      <c r="C13" s="31" t="s">
        <v>90</v>
      </c>
      <c r="D13" s="31" t="s">
        <v>89</v>
      </c>
      <c r="E13" s="10" t="s">
        <v>30</v>
      </c>
      <c r="F13" s="13">
        <v>9867</v>
      </c>
      <c r="G13" s="37">
        <v>0</v>
      </c>
      <c r="H13" s="37">
        <v>0</v>
      </c>
      <c r="I13" s="37">
        <f t="shared" si="2"/>
        <v>0</v>
      </c>
      <c r="J13" s="17">
        <v>0</v>
      </c>
      <c r="K13" s="17">
        <f t="shared" si="3"/>
        <v>0</v>
      </c>
    </row>
    <row r="14" spans="1:12" x14ac:dyDescent="0.25">
      <c r="A14" s="5" t="s">
        <v>31</v>
      </c>
      <c r="B14" s="6" t="s">
        <v>40</v>
      </c>
      <c r="C14" s="33"/>
      <c r="D14" s="33"/>
      <c r="E14" s="18"/>
      <c r="F14" s="19"/>
      <c r="G14" s="20"/>
      <c r="H14" s="20"/>
      <c r="I14" s="20"/>
      <c r="J14" s="20"/>
      <c r="K14" s="20">
        <f>SUM(K15:K16)</f>
        <v>0</v>
      </c>
    </row>
    <row r="15" spans="1:12" ht="27" x14ac:dyDescent="0.25">
      <c r="A15" s="16" t="s">
        <v>32</v>
      </c>
      <c r="B15" s="28" t="s">
        <v>100</v>
      </c>
      <c r="C15" s="31" t="s">
        <v>85</v>
      </c>
      <c r="D15" s="31" t="s">
        <v>101</v>
      </c>
      <c r="E15" s="10" t="s">
        <v>22</v>
      </c>
      <c r="F15" s="40">
        <v>141.5</v>
      </c>
      <c r="G15" s="37">
        <v>0</v>
      </c>
      <c r="H15" s="37">
        <v>0</v>
      </c>
      <c r="I15" s="37">
        <f t="shared" ref="I15:I16" si="4">K15-H15</f>
        <v>0</v>
      </c>
      <c r="J15" s="17">
        <v>0</v>
      </c>
      <c r="K15" s="17">
        <f>F15*G15</f>
        <v>0</v>
      </c>
    </row>
    <row r="16" spans="1:12" ht="27" x14ac:dyDescent="0.25">
      <c r="A16" s="16" t="s">
        <v>33</v>
      </c>
      <c r="B16" s="27" t="s">
        <v>102</v>
      </c>
      <c r="C16" s="31" t="s">
        <v>103</v>
      </c>
      <c r="D16" s="31">
        <v>40140</v>
      </c>
      <c r="E16" s="38" t="s">
        <v>29</v>
      </c>
      <c r="F16" s="40">
        <v>1387.23</v>
      </c>
      <c r="G16" s="37">
        <v>0</v>
      </c>
      <c r="H16" s="37">
        <v>0</v>
      </c>
      <c r="I16" s="37">
        <f t="shared" si="4"/>
        <v>0</v>
      </c>
      <c r="J16" s="17">
        <v>0</v>
      </c>
      <c r="K16" s="17">
        <f>F16*G16</f>
        <v>0</v>
      </c>
    </row>
    <row r="17" spans="1:11" x14ac:dyDescent="0.25">
      <c r="A17" s="5" t="s">
        <v>34</v>
      </c>
      <c r="B17" s="6" t="s">
        <v>44</v>
      </c>
      <c r="C17" s="33"/>
      <c r="D17" s="33"/>
      <c r="E17" s="18"/>
      <c r="F17" s="19"/>
      <c r="G17" s="20"/>
      <c r="H17" s="20"/>
      <c r="I17" s="20"/>
      <c r="J17" s="20"/>
      <c r="K17" s="20">
        <f>SUM(K18:K21)</f>
        <v>0</v>
      </c>
    </row>
    <row r="18" spans="1:11" ht="67.5" x14ac:dyDescent="0.25">
      <c r="A18" s="16" t="s">
        <v>35</v>
      </c>
      <c r="B18" s="28" t="s">
        <v>48</v>
      </c>
      <c r="C18" s="31" t="s">
        <v>92</v>
      </c>
      <c r="D18" s="31" t="s">
        <v>91</v>
      </c>
      <c r="E18" s="38" t="s">
        <v>22</v>
      </c>
      <c r="F18" s="40">
        <v>12</v>
      </c>
      <c r="G18" s="37">
        <v>0</v>
      </c>
      <c r="H18" s="37">
        <v>0</v>
      </c>
      <c r="I18" s="37">
        <f t="shared" ref="I18:I21" si="5">K18-H18</f>
        <v>0</v>
      </c>
      <c r="J18" s="17">
        <v>0</v>
      </c>
      <c r="K18" s="17">
        <f>F18*G18</f>
        <v>0</v>
      </c>
    </row>
    <row r="19" spans="1:11" ht="54" x14ac:dyDescent="0.25">
      <c r="A19" s="16" t="s">
        <v>36</v>
      </c>
      <c r="B19" s="26" t="s">
        <v>46</v>
      </c>
      <c r="C19" s="31" t="s">
        <v>83</v>
      </c>
      <c r="D19" s="31">
        <v>89272</v>
      </c>
      <c r="E19" s="38" t="s">
        <v>49</v>
      </c>
      <c r="F19" s="40">
        <v>9.6</v>
      </c>
      <c r="G19" s="37">
        <v>0</v>
      </c>
      <c r="H19" s="37">
        <v>0</v>
      </c>
      <c r="I19" s="37">
        <f t="shared" si="5"/>
        <v>0</v>
      </c>
      <c r="J19" s="17">
        <v>0</v>
      </c>
      <c r="K19" s="17">
        <f>F19*G19</f>
        <v>0</v>
      </c>
    </row>
    <row r="20" spans="1:11" ht="54" x14ac:dyDescent="0.25">
      <c r="A20" s="16" t="s">
        <v>37</v>
      </c>
      <c r="B20" s="26" t="s">
        <v>47</v>
      </c>
      <c r="C20" s="31" t="s">
        <v>83</v>
      </c>
      <c r="D20" s="31">
        <v>89273</v>
      </c>
      <c r="E20" s="38" t="s">
        <v>49</v>
      </c>
      <c r="F20" s="40">
        <v>2.4</v>
      </c>
      <c r="G20" s="37">
        <v>0</v>
      </c>
      <c r="H20" s="37">
        <v>0</v>
      </c>
      <c r="I20" s="37">
        <f t="shared" si="5"/>
        <v>0</v>
      </c>
      <c r="J20" s="17">
        <v>0</v>
      </c>
      <c r="K20" s="17">
        <f>F20*G20</f>
        <v>0</v>
      </c>
    </row>
    <row r="21" spans="1:11" ht="27" x14ac:dyDescent="0.25">
      <c r="A21" s="22" t="s">
        <v>38</v>
      </c>
      <c r="B21" s="26" t="s">
        <v>76</v>
      </c>
      <c r="C21" s="31" t="s">
        <v>83</v>
      </c>
      <c r="D21" s="31">
        <v>102726</v>
      </c>
      <c r="E21" s="38" t="s">
        <v>71</v>
      </c>
      <c r="F21" s="40">
        <v>12</v>
      </c>
      <c r="G21" s="37">
        <v>0</v>
      </c>
      <c r="H21" s="37">
        <v>0</v>
      </c>
      <c r="I21" s="37">
        <f t="shared" si="5"/>
        <v>0</v>
      </c>
      <c r="J21" s="17">
        <v>0</v>
      </c>
      <c r="K21" s="17">
        <f>F21*G21</f>
        <v>0</v>
      </c>
    </row>
    <row r="22" spans="1:11" x14ac:dyDescent="0.25">
      <c r="A22" s="5" t="s">
        <v>39</v>
      </c>
      <c r="B22" s="6" t="s">
        <v>51</v>
      </c>
      <c r="C22" s="33"/>
      <c r="D22" s="33"/>
      <c r="E22" s="18"/>
      <c r="F22" s="19"/>
      <c r="G22" s="20"/>
      <c r="H22" s="20"/>
      <c r="I22" s="20"/>
      <c r="J22" s="20"/>
      <c r="K22" s="21">
        <f>SUM(K23:K26)</f>
        <v>0</v>
      </c>
    </row>
    <row r="23" spans="1:11" ht="67.5" x14ac:dyDescent="0.25">
      <c r="A23" s="16" t="s">
        <v>41</v>
      </c>
      <c r="B23" s="28" t="s">
        <v>52</v>
      </c>
      <c r="C23" s="31" t="s">
        <v>92</v>
      </c>
      <c r="D23" s="31" t="s">
        <v>91</v>
      </c>
      <c r="E23" s="38" t="s">
        <v>22</v>
      </c>
      <c r="F23" s="40">
        <v>129</v>
      </c>
      <c r="G23" s="37">
        <v>0</v>
      </c>
      <c r="H23" s="37">
        <v>0</v>
      </c>
      <c r="I23" s="37">
        <f t="shared" ref="I23:I26" si="6">K23-H23</f>
        <v>0</v>
      </c>
      <c r="J23" s="17">
        <v>0</v>
      </c>
      <c r="K23" s="17">
        <f>F23*G23</f>
        <v>0</v>
      </c>
    </row>
    <row r="24" spans="1:11" ht="54" x14ac:dyDescent="0.25">
      <c r="A24" s="16" t="s">
        <v>42</v>
      </c>
      <c r="B24" s="26" t="s">
        <v>46</v>
      </c>
      <c r="C24" s="31" t="s">
        <v>83</v>
      </c>
      <c r="D24" s="31">
        <v>89272</v>
      </c>
      <c r="E24" s="38" t="s">
        <v>49</v>
      </c>
      <c r="F24" s="40">
        <v>103.2</v>
      </c>
      <c r="G24" s="37">
        <v>0</v>
      </c>
      <c r="H24" s="37">
        <v>0</v>
      </c>
      <c r="I24" s="37">
        <f t="shared" si="6"/>
        <v>0</v>
      </c>
      <c r="J24" s="17">
        <v>0</v>
      </c>
      <c r="K24" s="17">
        <f>F24*G24</f>
        <v>0</v>
      </c>
    </row>
    <row r="25" spans="1:11" ht="54" x14ac:dyDescent="0.25">
      <c r="A25" s="16" t="s">
        <v>72</v>
      </c>
      <c r="B25" s="26" t="s">
        <v>47</v>
      </c>
      <c r="C25" s="31" t="s">
        <v>83</v>
      </c>
      <c r="D25" s="31">
        <v>89273</v>
      </c>
      <c r="E25" s="38" t="s">
        <v>49</v>
      </c>
      <c r="F25" s="40">
        <v>25.8</v>
      </c>
      <c r="G25" s="37">
        <v>0</v>
      </c>
      <c r="H25" s="37">
        <v>0</v>
      </c>
      <c r="I25" s="37">
        <f t="shared" si="6"/>
        <v>0</v>
      </c>
      <c r="J25" s="17">
        <v>0</v>
      </c>
      <c r="K25" s="17">
        <f>F25*G25</f>
        <v>0</v>
      </c>
    </row>
    <row r="26" spans="1:11" ht="27" x14ac:dyDescent="0.25">
      <c r="A26" s="22" t="s">
        <v>73</v>
      </c>
      <c r="B26" s="26" t="s">
        <v>76</v>
      </c>
      <c r="C26" s="31" t="s">
        <v>83</v>
      </c>
      <c r="D26" s="31">
        <v>102726</v>
      </c>
      <c r="E26" s="38" t="s">
        <v>71</v>
      </c>
      <c r="F26" s="40">
        <v>129</v>
      </c>
      <c r="G26" s="37">
        <v>0</v>
      </c>
      <c r="H26" s="37">
        <v>0</v>
      </c>
      <c r="I26" s="37">
        <f t="shared" si="6"/>
        <v>0</v>
      </c>
      <c r="J26" s="17">
        <v>0</v>
      </c>
      <c r="K26" s="17">
        <f>F26*G26</f>
        <v>0</v>
      </c>
    </row>
    <row r="27" spans="1:11" ht="18" customHeight="1" x14ac:dyDescent="0.25">
      <c r="A27" s="5" t="s">
        <v>43</v>
      </c>
      <c r="B27" s="6" t="s">
        <v>74</v>
      </c>
      <c r="C27" s="33"/>
      <c r="D27" s="33"/>
      <c r="E27" s="18"/>
      <c r="F27" s="19"/>
      <c r="G27" s="20"/>
      <c r="H27" s="20"/>
      <c r="I27" s="20"/>
      <c r="J27" s="20"/>
      <c r="K27" s="20">
        <f>SUM(K28:K29)</f>
        <v>0</v>
      </c>
    </row>
    <row r="28" spans="1:11" ht="54" x14ac:dyDescent="0.25">
      <c r="A28" s="16" t="s">
        <v>45</v>
      </c>
      <c r="B28" s="26" t="s">
        <v>104</v>
      </c>
      <c r="C28" s="31" t="s">
        <v>83</v>
      </c>
      <c r="D28" s="31">
        <v>92212</v>
      </c>
      <c r="E28" s="38" t="s">
        <v>22</v>
      </c>
      <c r="F28" s="40">
        <v>10</v>
      </c>
      <c r="G28" s="37">
        <v>0</v>
      </c>
      <c r="H28" s="37">
        <v>0</v>
      </c>
      <c r="I28" s="37">
        <f>K28-H28</f>
        <v>0</v>
      </c>
      <c r="J28" s="17">
        <v>0</v>
      </c>
      <c r="K28" s="17">
        <f>F28*G28</f>
        <v>0</v>
      </c>
    </row>
    <row r="29" spans="1:11" ht="54" x14ac:dyDescent="0.25">
      <c r="A29" s="16" t="s">
        <v>105</v>
      </c>
      <c r="B29" s="26" t="s">
        <v>106</v>
      </c>
      <c r="C29" s="31" t="s">
        <v>83</v>
      </c>
      <c r="D29" s="31">
        <v>97629</v>
      </c>
      <c r="E29" s="38" t="s">
        <v>29</v>
      </c>
      <c r="F29" s="40">
        <v>1.1599999999999999</v>
      </c>
      <c r="G29" s="37">
        <v>0</v>
      </c>
      <c r="H29" s="37">
        <v>0</v>
      </c>
      <c r="I29" s="37">
        <f>K29-H29</f>
        <v>0</v>
      </c>
      <c r="J29" s="17">
        <v>0</v>
      </c>
      <c r="K29" s="17">
        <f>F29*G29</f>
        <v>0</v>
      </c>
    </row>
    <row r="30" spans="1:11" x14ac:dyDescent="0.25">
      <c r="A30" s="5" t="s">
        <v>50</v>
      </c>
      <c r="B30" s="6" t="s">
        <v>60</v>
      </c>
      <c r="C30" s="33"/>
      <c r="D30" s="33"/>
      <c r="E30" s="18"/>
      <c r="F30" s="19"/>
      <c r="G30" s="20"/>
      <c r="H30" s="20"/>
      <c r="I30" s="20"/>
      <c r="J30" s="20"/>
      <c r="K30" s="20">
        <f>SUM(K31:K34)</f>
        <v>0</v>
      </c>
    </row>
    <row r="31" spans="1:11" ht="54" x14ac:dyDescent="0.25">
      <c r="A31" s="8" t="s">
        <v>53</v>
      </c>
      <c r="B31" s="26" t="s">
        <v>62</v>
      </c>
      <c r="C31" s="31" t="s">
        <v>83</v>
      </c>
      <c r="D31" s="31">
        <v>92443</v>
      </c>
      <c r="E31" s="38" t="s">
        <v>20</v>
      </c>
      <c r="F31" s="40">
        <v>7.46</v>
      </c>
      <c r="G31" s="37">
        <v>0</v>
      </c>
      <c r="H31" s="37">
        <v>0</v>
      </c>
      <c r="I31" s="37">
        <f>K31-H31</f>
        <v>0</v>
      </c>
      <c r="J31" s="17">
        <v>0</v>
      </c>
      <c r="K31" s="17">
        <f>F31*G31</f>
        <v>0</v>
      </c>
    </row>
    <row r="32" spans="1:11" ht="40.5" x14ac:dyDescent="0.25">
      <c r="A32" s="8" t="s">
        <v>54</v>
      </c>
      <c r="B32" s="26" t="s">
        <v>63</v>
      </c>
      <c r="C32" s="31" t="s">
        <v>83</v>
      </c>
      <c r="D32" s="31">
        <v>92772</v>
      </c>
      <c r="E32" s="39" t="s">
        <v>65</v>
      </c>
      <c r="F32" s="40">
        <v>298.39999999999998</v>
      </c>
      <c r="G32" s="37">
        <v>0</v>
      </c>
      <c r="H32" s="37">
        <v>0</v>
      </c>
      <c r="I32" s="37">
        <f t="shared" ref="I32:I34" si="7">K32-H32</f>
        <v>0</v>
      </c>
      <c r="J32" s="17">
        <v>0</v>
      </c>
      <c r="K32" s="17">
        <f>F32*G32</f>
        <v>0</v>
      </c>
    </row>
    <row r="33" spans="1:11" ht="40.5" x14ac:dyDescent="0.25">
      <c r="A33" s="8" t="s">
        <v>55</v>
      </c>
      <c r="B33" s="26" t="s">
        <v>64</v>
      </c>
      <c r="C33" s="31" t="s">
        <v>83</v>
      </c>
      <c r="D33" s="31">
        <v>92769</v>
      </c>
      <c r="E33" s="39" t="s">
        <v>65</v>
      </c>
      <c r="F33" s="40">
        <v>298.39999999999998</v>
      </c>
      <c r="G33" s="37">
        <v>0</v>
      </c>
      <c r="H33" s="37">
        <v>0</v>
      </c>
      <c r="I33" s="37">
        <f t="shared" si="7"/>
        <v>0</v>
      </c>
      <c r="J33" s="17">
        <v>0</v>
      </c>
      <c r="K33" s="17">
        <f>F33*G33</f>
        <v>0</v>
      </c>
    </row>
    <row r="34" spans="1:11" ht="54" x14ac:dyDescent="0.25">
      <c r="A34" s="8" t="s">
        <v>75</v>
      </c>
      <c r="B34" s="26" t="s">
        <v>93</v>
      </c>
      <c r="C34" s="31" t="s">
        <v>83</v>
      </c>
      <c r="D34" s="31">
        <v>99235</v>
      </c>
      <c r="E34" s="11" t="s">
        <v>29</v>
      </c>
      <c r="F34" s="40">
        <v>3.73</v>
      </c>
      <c r="G34" s="37">
        <v>0</v>
      </c>
      <c r="H34" s="37">
        <v>0</v>
      </c>
      <c r="I34" s="37">
        <f t="shared" si="7"/>
        <v>0</v>
      </c>
      <c r="J34" s="17">
        <v>0</v>
      </c>
      <c r="K34" s="17">
        <f>F34*G34</f>
        <v>0</v>
      </c>
    </row>
    <row r="35" spans="1:11" x14ac:dyDescent="0.25">
      <c r="A35" s="5" t="s">
        <v>56</v>
      </c>
      <c r="B35" s="6" t="s">
        <v>79</v>
      </c>
      <c r="C35" s="33"/>
      <c r="D35" s="33"/>
      <c r="E35" s="18"/>
      <c r="F35" s="19"/>
      <c r="G35" s="20"/>
      <c r="H35" s="20"/>
      <c r="I35" s="20"/>
      <c r="J35" s="20"/>
      <c r="K35" s="20">
        <f>SUM(K36:K38)</f>
        <v>0</v>
      </c>
    </row>
    <row r="36" spans="1:11" ht="54" x14ac:dyDescent="0.25">
      <c r="A36" s="8" t="s">
        <v>57</v>
      </c>
      <c r="B36" s="26" t="s">
        <v>107</v>
      </c>
      <c r="C36" s="31" t="s">
        <v>83</v>
      </c>
      <c r="D36" s="31">
        <v>94318</v>
      </c>
      <c r="E36" s="38" t="s">
        <v>29</v>
      </c>
      <c r="F36" s="40">
        <v>424.5</v>
      </c>
      <c r="G36" s="37">
        <v>0</v>
      </c>
      <c r="H36" s="37">
        <v>0</v>
      </c>
      <c r="I36" s="37">
        <f t="shared" ref="I36:I38" si="8">K36-H36</f>
        <v>0</v>
      </c>
      <c r="J36" s="17">
        <v>0</v>
      </c>
      <c r="K36" s="17">
        <f t="shared" ref="K36:K38" si="9">F36*G36</f>
        <v>0</v>
      </c>
    </row>
    <row r="37" spans="1:11" x14ac:dyDescent="0.25">
      <c r="A37" s="8" t="s">
        <v>58</v>
      </c>
      <c r="B37" s="28" t="s">
        <v>108</v>
      </c>
      <c r="C37" s="31" t="s">
        <v>97</v>
      </c>
      <c r="D37" s="31">
        <v>41005</v>
      </c>
      <c r="E37" s="39" t="s">
        <v>29</v>
      </c>
      <c r="F37" s="13">
        <v>424.5</v>
      </c>
      <c r="G37" s="37">
        <v>0</v>
      </c>
      <c r="H37" s="37">
        <v>0</v>
      </c>
      <c r="I37" s="37">
        <f t="shared" si="8"/>
        <v>0</v>
      </c>
      <c r="J37" s="17">
        <v>0</v>
      </c>
      <c r="K37" s="17">
        <f t="shared" si="9"/>
        <v>0</v>
      </c>
    </row>
    <row r="38" spans="1:11" ht="27" x14ac:dyDescent="0.25">
      <c r="A38" s="8" t="s">
        <v>109</v>
      </c>
      <c r="B38" s="26" t="s">
        <v>110</v>
      </c>
      <c r="C38" s="31" t="s">
        <v>90</v>
      </c>
      <c r="D38" s="31" t="s">
        <v>111</v>
      </c>
      <c r="E38" s="38" t="s">
        <v>30</v>
      </c>
      <c r="F38" s="40">
        <v>1782.9</v>
      </c>
      <c r="G38" s="37">
        <v>0</v>
      </c>
      <c r="H38" s="37">
        <v>0</v>
      </c>
      <c r="I38" s="37">
        <f t="shared" si="8"/>
        <v>0</v>
      </c>
      <c r="J38" s="17">
        <v>0</v>
      </c>
      <c r="K38" s="17">
        <f t="shared" si="9"/>
        <v>0</v>
      </c>
    </row>
    <row r="39" spans="1:11" x14ac:dyDescent="0.25">
      <c r="A39" s="5" t="s">
        <v>59</v>
      </c>
      <c r="B39" s="6" t="s">
        <v>80</v>
      </c>
      <c r="C39" s="33"/>
      <c r="D39" s="33"/>
      <c r="E39" s="18"/>
      <c r="F39" s="19"/>
      <c r="G39" s="37">
        <v>0</v>
      </c>
      <c r="H39" s="37">
        <v>0</v>
      </c>
      <c r="I39" s="20"/>
      <c r="J39" s="20"/>
      <c r="K39" s="20">
        <f>SUM(K40:K40)</f>
        <v>0</v>
      </c>
    </row>
    <row r="40" spans="1:11" ht="27" x14ac:dyDescent="0.25">
      <c r="A40" s="8" t="s">
        <v>61</v>
      </c>
      <c r="B40" s="41" t="s">
        <v>78</v>
      </c>
      <c r="C40" s="31" t="s">
        <v>83</v>
      </c>
      <c r="D40" s="31">
        <v>103946</v>
      </c>
      <c r="E40" s="42" t="s">
        <v>20</v>
      </c>
      <c r="F40" s="40">
        <v>1175.3699999999999</v>
      </c>
      <c r="G40" s="37">
        <v>0</v>
      </c>
      <c r="H40" s="37">
        <v>0</v>
      </c>
      <c r="I40" s="37">
        <f t="shared" ref="I40" si="10">K40-H40</f>
        <v>0</v>
      </c>
      <c r="J40" s="17">
        <v>0</v>
      </c>
      <c r="K40" s="17">
        <f t="shared" ref="K40" si="11">F40*G40</f>
        <v>0</v>
      </c>
    </row>
    <row r="41" spans="1:11" x14ac:dyDescent="0.25">
      <c r="A41" s="43" t="s">
        <v>66</v>
      </c>
      <c r="B41" s="44"/>
      <c r="C41" s="44"/>
      <c r="D41" s="44"/>
      <c r="E41" s="44"/>
      <c r="F41" s="44"/>
      <c r="G41" s="44"/>
      <c r="H41" s="20">
        <f>SUM(H4:H40)</f>
        <v>0</v>
      </c>
      <c r="I41" s="20">
        <f>SUM(I4:I40)</f>
        <v>0</v>
      </c>
      <c r="J41" s="20">
        <f>SUM(J4:J40)</f>
        <v>6</v>
      </c>
      <c r="K41" s="15">
        <f>K35+K30+K27+K22+K17+K14+K8+K3+K39</f>
        <v>0</v>
      </c>
    </row>
    <row r="42" spans="1:11" x14ac:dyDescent="0.25">
      <c r="H42" s="25"/>
      <c r="I42" s="25"/>
      <c r="K42" s="25"/>
    </row>
    <row r="43" spans="1:11" x14ac:dyDescent="0.25">
      <c r="I43" s="25"/>
      <c r="K43" s="25"/>
    </row>
    <row r="44" spans="1:11" x14ac:dyDescent="0.25">
      <c r="K44" s="25"/>
    </row>
    <row r="53" spans="1:11" x14ac:dyDescent="0.25">
      <c r="A53" s="45" t="s">
        <v>67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</row>
    <row r="54" spans="1:11" x14ac:dyDescent="0.25">
      <c r="A54" s="46" t="s">
        <v>68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</row>
    <row r="55" spans="1:11" x14ac:dyDescent="0.25">
      <c r="A55" s="46" t="s">
        <v>69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</row>
    <row r="56" spans="1:11" x14ac:dyDescent="0.25">
      <c r="A56" s="46" t="s">
        <v>112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</row>
  </sheetData>
  <sheetProtection selectLockedCells="1" sort="0" selectUnlockedCells="1"/>
  <mergeCells count="4">
    <mergeCell ref="A53:K53"/>
    <mergeCell ref="A54:K54"/>
    <mergeCell ref="A55:K55"/>
    <mergeCell ref="A56:K56"/>
  </mergeCells>
  <dataValidations disablePrompts="1" count="1">
    <dataValidation type="list" allowBlank="1" showInputMessage="1" showErrorMessage="1" sqref="E3:E40">
      <formula1>"m, m³/hora, unid, contrato, ha, m², L, km, h, m³, d, mês, m³/km, t, l/min, l/seg, m³/seg, m³/min, kg, g, cm³, km³, cm, dam², Hh, hab/km², kit, dz, s, vb"</formula1>
    </dataValidation>
  </dataValidations>
  <pageMargins left="0.511811024" right="0.511811024" top="0.78740157499999996" bottom="0.78740157499999996" header="0.31496062000000002" footer="0.31496062000000002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Orçamentaria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</dc:creator>
  <cp:lastModifiedBy>PM_Itararé</cp:lastModifiedBy>
  <cp:lastPrinted>2023-09-06T17:49:38Z</cp:lastPrinted>
  <dcterms:created xsi:type="dcterms:W3CDTF">2021-09-21T22:01:40Z</dcterms:created>
  <dcterms:modified xsi:type="dcterms:W3CDTF">2026-03-11T13:34:42Z</dcterms:modified>
</cp:coreProperties>
</file>